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2270864\Desktop\1 - GLA - GERÊNCIA E LOGÍSTICA E AQUISIÇÕES\2 - CONTRATOS\2026\CONTRATO PUBLICIDADE\"/>
    </mc:Choice>
  </mc:AlternateContent>
  <bookViews>
    <workbookView xWindow="0" yWindow="0" windowWidth="28800" windowHeight="12180" activeTab="3"/>
  </bookViews>
  <sheets>
    <sheet name="2024 - Assis Publicações" sheetId="1" r:id="rId1"/>
    <sheet name="2024 - W&amp;M Publicidade" sheetId="4" r:id="rId2"/>
    <sheet name="2025 - W&amp;M Publicidade" sheetId="2" r:id="rId3"/>
    <sheet name="2026 - W&amp;M Publicidade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5" l="1"/>
  <c r="K7" i="5"/>
  <c r="K5" i="5"/>
  <c r="M5" i="5"/>
  <c r="M8" i="5" s="1"/>
  <c r="M4" i="5"/>
  <c r="K4" i="5"/>
  <c r="P8" i="5"/>
  <c r="O8" i="5"/>
  <c r="N8" i="5"/>
  <c r="L8" i="5"/>
  <c r="I8" i="5"/>
  <c r="J8" i="5"/>
  <c r="K8" i="5"/>
  <c r="P16" i="2"/>
  <c r="O16" i="2"/>
  <c r="N16" i="2"/>
  <c r="M16" i="2"/>
  <c r="L16" i="2"/>
  <c r="K16" i="2"/>
  <c r="J16" i="2"/>
  <c r="I16" i="2"/>
  <c r="J14" i="2"/>
  <c r="M14" i="2"/>
  <c r="K14" i="2"/>
  <c r="M8" i="2"/>
  <c r="K8" i="2"/>
  <c r="M6" i="2"/>
  <c r="K6" i="2"/>
  <c r="M7" i="4"/>
  <c r="K7" i="4"/>
  <c r="P11" i="4"/>
  <c r="O11" i="4"/>
  <c r="N11" i="4"/>
  <c r="L11" i="4"/>
  <c r="K11" i="4"/>
  <c r="J11" i="4"/>
  <c r="I11" i="4"/>
  <c r="M11" i="4"/>
  <c r="M9" i="1"/>
  <c r="P15" i="1"/>
  <c r="O15" i="1"/>
  <c r="N15" i="1"/>
  <c r="M15" i="1"/>
  <c r="L15" i="1"/>
  <c r="K15" i="1"/>
  <c r="J15" i="1"/>
  <c r="I15" i="1"/>
</calcChain>
</file>

<file path=xl/sharedStrings.xml><?xml version="1.0" encoding="utf-8"?>
<sst xmlns="http://schemas.openxmlformats.org/spreadsheetml/2006/main" count="346" uniqueCount="28">
  <si>
    <t>Mês</t>
  </si>
  <si>
    <t>Órgão executante</t>
  </si>
  <si>
    <t>Objeto e finalidade da publicidade</t>
  </si>
  <si>
    <t>Razão social do credor</t>
  </si>
  <si>
    <t>Período de veiculação</t>
  </si>
  <si>
    <t>Fonte dos recursos</t>
  </si>
  <si>
    <t>(R$)</t>
  </si>
  <si>
    <t>**</t>
  </si>
  <si>
    <t>***</t>
  </si>
  <si>
    <t>RPP</t>
  </si>
  <si>
    <t>RPNP</t>
  </si>
  <si>
    <t>TOTAL</t>
  </si>
  <si>
    <t>Público estimado (1)</t>
  </si>
  <si>
    <t>Avaliação dos resultados da campanha (2)</t>
  </si>
  <si>
    <t>Despesa empenhada (3)</t>
  </si>
  <si>
    <t>Despesa liquidada (4)</t>
  </si>
  <si>
    <t>Valor pago Financeiro (R$)</t>
  </si>
  <si>
    <t>Valor pago DEA (R$)</t>
  </si>
  <si>
    <t>Valor pago Restos a Pagar (R$)</t>
  </si>
  <si>
    <t>IDENE</t>
  </si>
  <si>
    <t>Contratação de serviços de publicação no Diário Oficial da União</t>
  </si>
  <si>
    <t>ASSIS PUBLICACOES EM JORNAIS LTDA</t>
  </si>
  <si>
    <t>16/05/2023 a 16/05/2024</t>
  </si>
  <si>
    <t>Publicação de extratos para realização de processos licitatórios</t>
  </si>
  <si>
    <t>Não se aplica</t>
  </si>
  <si>
    <t>71.1</t>
  </si>
  <si>
    <t>W &amp; M PUBLICIDADE LTDA -EPP</t>
  </si>
  <si>
    <t>25/07/2024 a 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</si>
</sst>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191D2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0" fillId="2" borderId="1" xfId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K6" sqref="K6"/>
    </sheetView>
  </sheetViews>
  <sheetFormatPr defaultRowHeight="15" x14ac:dyDescent="0.25"/>
  <cols>
    <col min="1" max="1" width="10.42578125" bestFit="1" customWidth="1"/>
    <col min="2" max="2" width="13.140625" customWidth="1"/>
    <col min="3" max="3" width="33.28515625" customWidth="1"/>
    <col min="4" max="4" width="17.5703125" customWidth="1"/>
    <col min="5" max="5" width="14" customWidth="1"/>
    <col min="6" max="6" width="25.5703125" customWidth="1"/>
    <col min="7" max="7" width="20.85546875" customWidth="1"/>
    <col min="8" max="8" width="15.28515625" customWidth="1"/>
    <col min="9" max="9" width="12.140625" bestFit="1" customWidth="1"/>
    <col min="10" max="10" width="12.28515625" customWidth="1"/>
    <col min="11" max="11" width="12" customWidth="1"/>
    <col min="12" max="12" width="12.140625" bestFit="1" customWidth="1"/>
    <col min="13" max="13" width="16.28515625" customWidth="1"/>
    <col min="14" max="14" width="15.7109375" customWidth="1"/>
    <col min="15" max="15" width="11.28515625" customWidth="1"/>
    <col min="16" max="16" width="11.7109375" customWidth="1"/>
  </cols>
  <sheetData>
    <row r="1" spans="1:16" ht="47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12</v>
      </c>
      <c r="G1" s="5" t="s">
        <v>13</v>
      </c>
      <c r="H1" s="5" t="s">
        <v>5</v>
      </c>
      <c r="I1" s="6" t="s">
        <v>14</v>
      </c>
      <c r="J1" s="6"/>
      <c r="K1" s="6" t="s">
        <v>15</v>
      </c>
      <c r="L1" s="6"/>
      <c r="M1" s="5" t="s">
        <v>16</v>
      </c>
      <c r="N1" s="5" t="s">
        <v>17</v>
      </c>
      <c r="O1" s="6" t="s">
        <v>18</v>
      </c>
      <c r="P1" s="6"/>
    </row>
    <row r="2" spans="1:16" ht="15.75" x14ac:dyDescent="0.25">
      <c r="A2" s="7"/>
      <c r="B2" s="7"/>
      <c r="C2" s="7"/>
      <c r="D2" s="7"/>
      <c r="E2" s="7"/>
      <c r="F2" s="7"/>
      <c r="G2" s="7"/>
      <c r="H2" s="7"/>
      <c r="I2" s="8" t="s">
        <v>6</v>
      </c>
      <c r="J2" s="8" t="s">
        <v>7</v>
      </c>
      <c r="K2" s="8" t="s">
        <v>6</v>
      </c>
      <c r="L2" s="8" t="s">
        <v>8</v>
      </c>
      <c r="M2" s="7"/>
      <c r="N2" s="7"/>
      <c r="O2" s="9" t="s">
        <v>9</v>
      </c>
      <c r="P2" s="9" t="s">
        <v>10</v>
      </c>
    </row>
    <row r="3" spans="1:16" ht="45" x14ac:dyDescent="0.25">
      <c r="A3" s="4">
        <v>45292</v>
      </c>
      <c r="B3" s="1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1" t="s">
        <v>24</v>
      </c>
      <c r="H3" s="1" t="s">
        <v>25</v>
      </c>
      <c r="I3" s="3"/>
      <c r="J3" s="3"/>
      <c r="K3" s="3"/>
      <c r="L3" s="3"/>
      <c r="M3" s="3"/>
      <c r="N3" s="3"/>
      <c r="O3" s="3"/>
      <c r="P3" s="3"/>
    </row>
    <row r="4" spans="1:16" ht="45" x14ac:dyDescent="0.25">
      <c r="A4" s="4">
        <v>45323</v>
      </c>
      <c r="B4" s="1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1" t="s">
        <v>24</v>
      </c>
      <c r="H4" s="1" t="s">
        <v>25</v>
      </c>
      <c r="I4" s="3">
        <v>6000</v>
      </c>
      <c r="J4" s="3"/>
      <c r="K4" s="3"/>
      <c r="L4" s="3"/>
      <c r="M4" s="3"/>
      <c r="N4" s="3"/>
      <c r="O4" s="3"/>
      <c r="P4" s="3"/>
    </row>
    <row r="5" spans="1:16" ht="45" x14ac:dyDescent="0.25">
      <c r="A5" s="4">
        <v>45352</v>
      </c>
      <c r="B5" s="1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1" t="s">
        <v>24</v>
      </c>
      <c r="H5" s="1" t="s">
        <v>25</v>
      </c>
      <c r="I5" s="3"/>
      <c r="J5" s="3"/>
      <c r="K5" s="3"/>
      <c r="L5" s="3"/>
      <c r="M5" s="3"/>
      <c r="N5" s="3"/>
      <c r="O5" s="3"/>
      <c r="P5" s="3"/>
    </row>
    <row r="6" spans="1:16" ht="45" x14ac:dyDescent="0.25">
      <c r="A6" s="4">
        <v>45383</v>
      </c>
      <c r="B6" s="1" t="s">
        <v>19</v>
      </c>
      <c r="C6" s="2" t="s">
        <v>20</v>
      </c>
      <c r="D6" s="2" t="s">
        <v>21</v>
      </c>
      <c r="E6" s="2" t="s">
        <v>22</v>
      </c>
      <c r="F6" s="2" t="s">
        <v>23</v>
      </c>
      <c r="G6" s="1" t="s">
        <v>24</v>
      </c>
      <c r="H6" s="1" t="s">
        <v>25</v>
      </c>
      <c r="I6" s="3"/>
      <c r="J6" s="3"/>
      <c r="K6" s="10">
        <v>162</v>
      </c>
      <c r="L6" s="3"/>
      <c r="M6" s="3">
        <v>159.28</v>
      </c>
      <c r="N6" s="3"/>
      <c r="O6" s="3"/>
      <c r="P6" s="3"/>
    </row>
    <row r="7" spans="1:16" ht="45" x14ac:dyDescent="0.25">
      <c r="A7" s="4">
        <v>45413</v>
      </c>
      <c r="B7" s="1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1" t="s">
        <v>24</v>
      </c>
      <c r="H7" s="1" t="s">
        <v>25</v>
      </c>
      <c r="I7" s="3"/>
      <c r="J7" s="3"/>
      <c r="K7" s="3"/>
      <c r="L7" s="3"/>
      <c r="M7" s="3"/>
      <c r="N7" s="3"/>
      <c r="O7" s="3"/>
      <c r="P7" s="3"/>
    </row>
    <row r="8" spans="1:16" ht="45" x14ac:dyDescent="0.25">
      <c r="A8" s="4">
        <v>45444</v>
      </c>
      <c r="B8" s="1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1" t="s">
        <v>24</v>
      </c>
      <c r="H8" s="1" t="s">
        <v>25</v>
      </c>
      <c r="I8" s="3"/>
      <c r="J8" s="3"/>
      <c r="K8" s="3"/>
      <c r="L8" s="3"/>
      <c r="M8" s="3"/>
      <c r="N8" s="3"/>
      <c r="O8" s="3"/>
      <c r="P8" s="3"/>
    </row>
    <row r="9" spans="1:16" ht="45" x14ac:dyDescent="0.25">
      <c r="A9" s="4">
        <v>45474</v>
      </c>
      <c r="B9" s="1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1" t="s">
        <v>24</v>
      </c>
      <c r="H9" s="1" t="s">
        <v>25</v>
      </c>
      <c r="I9" s="3"/>
      <c r="J9" s="3"/>
      <c r="K9" s="3">
        <v>1890</v>
      </c>
      <c r="L9" s="3"/>
      <c r="M9" s="3">
        <f>950.83+105.65+475.42+158.47+158.47</f>
        <v>1848.8400000000001</v>
      </c>
      <c r="N9" s="3"/>
      <c r="O9" s="3"/>
      <c r="P9" s="3"/>
    </row>
    <row r="10" spans="1:16" ht="45" x14ac:dyDescent="0.25">
      <c r="A10" s="4">
        <v>45505</v>
      </c>
      <c r="B10" s="1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1" t="s">
        <v>24</v>
      </c>
      <c r="H10" s="1" t="s">
        <v>25</v>
      </c>
      <c r="I10" s="3"/>
      <c r="J10" s="3"/>
      <c r="K10" s="3"/>
      <c r="L10" s="3"/>
      <c r="M10" s="3"/>
      <c r="N10" s="3"/>
      <c r="O10" s="3"/>
      <c r="P10" s="3"/>
    </row>
    <row r="11" spans="1:16" ht="45" x14ac:dyDescent="0.25">
      <c r="A11" s="4">
        <v>45536</v>
      </c>
      <c r="B11" s="1" t="s">
        <v>19</v>
      </c>
      <c r="C11" s="2" t="s">
        <v>20</v>
      </c>
      <c r="D11" s="2" t="s">
        <v>21</v>
      </c>
      <c r="E11" s="2" t="s">
        <v>22</v>
      </c>
      <c r="F11" s="2" t="s">
        <v>23</v>
      </c>
      <c r="G11" s="1" t="s">
        <v>24</v>
      </c>
      <c r="H11" s="1" t="s">
        <v>25</v>
      </c>
      <c r="I11" s="3"/>
      <c r="J11" s="3"/>
      <c r="K11" s="3"/>
      <c r="L11" s="3"/>
      <c r="M11" s="3"/>
      <c r="N11" s="3"/>
      <c r="O11" s="3"/>
      <c r="P11" s="3"/>
    </row>
    <row r="12" spans="1:16" ht="45" x14ac:dyDescent="0.25">
      <c r="A12" s="4">
        <v>45566</v>
      </c>
      <c r="B12" s="1" t="s">
        <v>19</v>
      </c>
      <c r="C12" s="2" t="s">
        <v>20</v>
      </c>
      <c r="D12" s="2" t="s">
        <v>21</v>
      </c>
      <c r="E12" s="2" t="s">
        <v>22</v>
      </c>
      <c r="F12" s="2" t="s">
        <v>23</v>
      </c>
      <c r="G12" s="1" t="s">
        <v>24</v>
      </c>
      <c r="H12" s="1" t="s">
        <v>25</v>
      </c>
      <c r="I12" s="3"/>
      <c r="J12" s="3"/>
      <c r="K12" s="3"/>
      <c r="L12" s="3"/>
      <c r="M12" s="3"/>
      <c r="N12" s="3"/>
      <c r="O12" s="3"/>
      <c r="P12" s="3"/>
    </row>
    <row r="13" spans="1:16" ht="45" x14ac:dyDescent="0.25">
      <c r="A13" s="4">
        <v>45597</v>
      </c>
      <c r="B13" s="1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1" t="s">
        <v>24</v>
      </c>
      <c r="H13" s="1" t="s">
        <v>25</v>
      </c>
      <c r="I13" s="3"/>
      <c r="J13" s="3">
        <v>2976</v>
      </c>
      <c r="K13" s="3"/>
      <c r="L13" s="3"/>
      <c r="M13" s="3"/>
      <c r="N13" s="3"/>
      <c r="O13" s="3"/>
      <c r="P13" s="3"/>
    </row>
    <row r="14" spans="1:16" ht="45" x14ac:dyDescent="0.25">
      <c r="A14" s="4">
        <v>45839</v>
      </c>
      <c r="B14" s="1" t="s">
        <v>19</v>
      </c>
      <c r="C14" s="2" t="s">
        <v>20</v>
      </c>
      <c r="D14" s="2" t="s">
        <v>21</v>
      </c>
      <c r="E14" s="2" t="s">
        <v>22</v>
      </c>
      <c r="F14" s="2" t="s">
        <v>23</v>
      </c>
      <c r="G14" s="1" t="s">
        <v>24</v>
      </c>
      <c r="H14" s="1" t="s">
        <v>25</v>
      </c>
      <c r="I14" s="3"/>
      <c r="J14" s="3">
        <v>972</v>
      </c>
      <c r="K14" s="3"/>
      <c r="L14" s="3"/>
      <c r="M14" s="3"/>
      <c r="N14" s="3"/>
      <c r="O14" s="3"/>
      <c r="P14" s="3"/>
    </row>
    <row r="15" spans="1:16" ht="29.25" customHeight="1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2">
        <f>SUM(I3:I14)</f>
        <v>6000</v>
      </c>
      <c r="J15" s="12">
        <f>SUM(J3:J14)</f>
        <v>3948</v>
      </c>
      <c r="K15" s="12">
        <f>SUM(K3:K14)</f>
        <v>2052</v>
      </c>
      <c r="L15" s="12">
        <f>SUM(L3:L14)</f>
        <v>0</v>
      </c>
      <c r="M15" s="12">
        <f>SUM(M3:M14)</f>
        <v>2008.1200000000001</v>
      </c>
      <c r="N15" s="12">
        <f>SUM(N3:N14)</f>
        <v>0</v>
      </c>
      <c r="O15" s="12">
        <f>SUM(O3:O14)</f>
        <v>0</v>
      </c>
      <c r="P15" s="12">
        <f>SUM(P3:P14)</f>
        <v>0</v>
      </c>
    </row>
  </sheetData>
  <mergeCells count="14">
    <mergeCell ref="M1:M2"/>
    <mergeCell ref="N1:N2"/>
    <mergeCell ref="A15:H15"/>
    <mergeCell ref="K1:L1"/>
    <mergeCell ref="O1:P1"/>
    <mergeCell ref="H1:H2"/>
    <mergeCell ref="G1:G2"/>
    <mergeCell ref="F1:F2"/>
    <mergeCell ref="E1:E2"/>
    <mergeCell ref="D1:D2"/>
    <mergeCell ref="I1:J1"/>
    <mergeCell ref="C1:C2"/>
    <mergeCell ref="B1:B2"/>
    <mergeCell ref="A1:A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B3" sqref="B3:H3"/>
    </sheetView>
  </sheetViews>
  <sheetFormatPr defaultRowHeight="15" x14ac:dyDescent="0.25"/>
  <cols>
    <col min="1" max="1" width="10.42578125" bestFit="1" customWidth="1"/>
    <col min="2" max="2" width="13.140625" customWidth="1"/>
    <col min="3" max="3" width="33.28515625" customWidth="1"/>
    <col min="4" max="4" width="17.5703125" customWidth="1"/>
    <col min="5" max="5" width="14" customWidth="1"/>
    <col min="6" max="6" width="25.5703125" customWidth="1"/>
    <col min="7" max="7" width="20.85546875" customWidth="1"/>
    <col min="8" max="8" width="15.28515625" customWidth="1"/>
    <col min="9" max="9" width="12.140625" bestFit="1" customWidth="1"/>
    <col min="10" max="10" width="12.28515625" customWidth="1"/>
    <col min="11" max="11" width="12" customWidth="1"/>
    <col min="12" max="12" width="12.140625" bestFit="1" customWidth="1"/>
    <col min="13" max="13" width="16.28515625" customWidth="1"/>
    <col min="14" max="14" width="15.7109375" customWidth="1"/>
    <col min="15" max="15" width="11.28515625" customWidth="1"/>
    <col min="16" max="16" width="11.7109375" customWidth="1"/>
  </cols>
  <sheetData>
    <row r="1" spans="1:16" ht="47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12</v>
      </c>
      <c r="G1" s="5" t="s">
        <v>13</v>
      </c>
      <c r="H1" s="5" t="s">
        <v>5</v>
      </c>
      <c r="I1" s="6" t="s">
        <v>14</v>
      </c>
      <c r="J1" s="6"/>
      <c r="K1" s="6" t="s">
        <v>15</v>
      </c>
      <c r="L1" s="6"/>
      <c r="M1" s="5" t="s">
        <v>16</v>
      </c>
      <c r="N1" s="5" t="s">
        <v>17</v>
      </c>
      <c r="O1" s="6" t="s">
        <v>18</v>
      </c>
      <c r="P1" s="6"/>
    </row>
    <row r="2" spans="1:16" ht="15.75" x14ac:dyDescent="0.25">
      <c r="A2" s="7"/>
      <c r="B2" s="7"/>
      <c r="C2" s="7"/>
      <c r="D2" s="7"/>
      <c r="E2" s="7"/>
      <c r="F2" s="7"/>
      <c r="G2" s="7"/>
      <c r="H2" s="7"/>
      <c r="I2" s="8" t="s">
        <v>6</v>
      </c>
      <c r="J2" s="8" t="s">
        <v>7</v>
      </c>
      <c r="K2" s="8" t="s">
        <v>6</v>
      </c>
      <c r="L2" s="8" t="s">
        <v>8</v>
      </c>
      <c r="M2" s="7"/>
      <c r="N2" s="7"/>
      <c r="O2" s="9" t="s">
        <v>9</v>
      </c>
      <c r="P2" s="9" t="s">
        <v>10</v>
      </c>
    </row>
    <row r="3" spans="1:16" ht="45" x14ac:dyDescent="0.25">
      <c r="A3" s="4">
        <v>45474</v>
      </c>
      <c r="B3" s="1" t="s">
        <v>19</v>
      </c>
      <c r="C3" s="2" t="s">
        <v>20</v>
      </c>
      <c r="D3" s="2" t="s">
        <v>26</v>
      </c>
      <c r="E3" s="2" t="s">
        <v>27</v>
      </c>
      <c r="F3" s="2" t="s">
        <v>23</v>
      </c>
      <c r="G3" s="1" t="s">
        <v>24</v>
      </c>
      <c r="H3" s="1" t="s">
        <v>25</v>
      </c>
      <c r="I3" s="3">
        <v>1000</v>
      </c>
      <c r="J3" s="3"/>
      <c r="K3" s="3"/>
      <c r="L3" s="3"/>
      <c r="M3" s="3"/>
      <c r="N3" s="3"/>
      <c r="O3" s="3"/>
      <c r="P3" s="3"/>
    </row>
    <row r="4" spans="1:16" ht="45" x14ac:dyDescent="0.25">
      <c r="A4" s="4">
        <v>45505</v>
      </c>
      <c r="B4" s="1" t="s">
        <v>19</v>
      </c>
      <c r="C4" s="2" t="s">
        <v>20</v>
      </c>
      <c r="D4" s="2" t="s">
        <v>26</v>
      </c>
      <c r="E4" s="2" t="s">
        <v>27</v>
      </c>
      <c r="F4" s="2" t="s">
        <v>23</v>
      </c>
      <c r="G4" s="1" t="s">
        <v>24</v>
      </c>
      <c r="H4" s="1" t="s">
        <v>25</v>
      </c>
      <c r="I4" s="3"/>
      <c r="J4" s="3"/>
      <c r="K4" s="3"/>
      <c r="L4" s="3"/>
      <c r="M4" s="3"/>
      <c r="N4" s="3"/>
      <c r="O4" s="3"/>
      <c r="P4" s="3"/>
    </row>
    <row r="5" spans="1:16" ht="45" x14ac:dyDescent="0.25">
      <c r="A5" s="4">
        <v>45536</v>
      </c>
      <c r="B5" s="1" t="s">
        <v>19</v>
      </c>
      <c r="C5" s="2" t="s">
        <v>20</v>
      </c>
      <c r="D5" s="2" t="s">
        <v>26</v>
      </c>
      <c r="E5" s="2" t="s">
        <v>27</v>
      </c>
      <c r="F5" s="2" t="s">
        <v>23</v>
      </c>
      <c r="G5" s="1" t="s">
        <v>24</v>
      </c>
      <c r="H5" s="1" t="s">
        <v>25</v>
      </c>
      <c r="I5" s="3"/>
      <c r="J5" s="3"/>
      <c r="K5" s="3"/>
      <c r="L5" s="3"/>
      <c r="M5" s="3"/>
      <c r="N5" s="3"/>
      <c r="O5" s="3"/>
      <c r="P5" s="3"/>
    </row>
    <row r="6" spans="1:16" ht="45" x14ac:dyDescent="0.25">
      <c r="A6" s="4">
        <v>45566</v>
      </c>
      <c r="B6" s="1" t="s">
        <v>19</v>
      </c>
      <c r="C6" s="2" t="s">
        <v>20</v>
      </c>
      <c r="D6" s="2" t="s">
        <v>26</v>
      </c>
      <c r="E6" s="2" t="s">
        <v>27</v>
      </c>
      <c r="F6" s="2" t="s">
        <v>23</v>
      </c>
      <c r="G6" s="1" t="s">
        <v>24</v>
      </c>
      <c r="H6" s="1" t="s">
        <v>25</v>
      </c>
      <c r="I6" s="3"/>
      <c r="J6" s="3">
        <v>2934</v>
      </c>
      <c r="K6" s="10"/>
      <c r="L6" s="3"/>
      <c r="M6" s="3"/>
      <c r="N6" s="3"/>
      <c r="O6" s="3"/>
      <c r="P6" s="3"/>
    </row>
    <row r="7" spans="1:16" ht="45" x14ac:dyDescent="0.25">
      <c r="A7" s="4">
        <v>45597</v>
      </c>
      <c r="B7" s="1" t="s">
        <v>19</v>
      </c>
      <c r="C7" s="2" t="s">
        <v>20</v>
      </c>
      <c r="D7" s="2" t="s">
        <v>26</v>
      </c>
      <c r="E7" s="2" t="s">
        <v>27</v>
      </c>
      <c r="F7" s="2" t="s">
        <v>23</v>
      </c>
      <c r="G7" s="1" t="s">
        <v>24</v>
      </c>
      <c r="H7" s="1" t="s">
        <v>25</v>
      </c>
      <c r="I7" s="3"/>
      <c r="J7" s="3">
        <v>1000</v>
      </c>
      <c r="K7" s="3">
        <f>233.5+233.5+233.5+233.5+1401</f>
        <v>2335</v>
      </c>
      <c r="L7" s="3"/>
      <c r="M7" s="3">
        <f>221.99+221.99+221.99+221.99+1389.46</f>
        <v>2277.42</v>
      </c>
      <c r="N7" s="3"/>
      <c r="O7" s="3"/>
      <c r="P7" s="3"/>
    </row>
    <row r="8" spans="1:16" ht="45" x14ac:dyDescent="0.25">
      <c r="A8" s="4">
        <v>45627</v>
      </c>
      <c r="B8" s="1" t="s">
        <v>19</v>
      </c>
      <c r="C8" s="2" t="s">
        <v>20</v>
      </c>
      <c r="D8" s="2" t="s">
        <v>26</v>
      </c>
      <c r="E8" s="2" t="s">
        <v>27</v>
      </c>
      <c r="F8" s="2" t="s">
        <v>23</v>
      </c>
      <c r="G8" s="1" t="s">
        <v>24</v>
      </c>
      <c r="H8" s="1" t="s">
        <v>25</v>
      </c>
      <c r="I8" s="3"/>
      <c r="J8" s="3"/>
      <c r="K8" s="3">
        <v>233.5</v>
      </c>
      <c r="L8" s="3"/>
      <c r="M8" s="3">
        <v>231.57</v>
      </c>
      <c r="N8" s="3"/>
      <c r="O8" s="3"/>
      <c r="P8" s="3"/>
    </row>
    <row r="9" spans="1:16" ht="45" x14ac:dyDescent="0.25">
      <c r="A9" s="4">
        <v>45689</v>
      </c>
      <c r="B9" s="1" t="s">
        <v>19</v>
      </c>
      <c r="C9" s="2" t="s">
        <v>20</v>
      </c>
      <c r="D9" s="2" t="s">
        <v>26</v>
      </c>
      <c r="E9" s="2" t="s">
        <v>27</v>
      </c>
      <c r="F9" s="2" t="s">
        <v>23</v>
      </c>
      <c r="G9" s="1" t="s">
        <v>24</v>
      </c>
      <c r="H9" s="1" t="s">
        <v>25</v>
      </c>
      <c r="I9" s="3"/>
      <c r="J9" s="3"/>
      <c r="K9" s="3"/>
      <c r="L9" s="3"/>
      <c r="M9" s="3">
        <v>231.57</v>
      </c>
      <c r="N9" s="3"/>
      <c r="O9" s="3">
        <v>233.5</v>
      </c>
      <c r="P9" s="3"/>
    </row>
    <row r="10" spans="1:16" ht="45" x14ac:dyDescent="0.25">
      <c r="A10" s="4">
        <v>45839</v>
      </c>
      <c r="B10" s="1" t="s">
        <v>19</v>
      </c>
      <c r="C10" s="2" t="s">
        <v>20</v>
      </c>
      <c r="D10" s="2" t="s">
        <v>26</v>
      </c>
      <c r="E10" s="2" t="s">
        <v>27</v>
      </c>
      <c r="F10" s="2" t="s">
        <v>23</v>
      </c>
      <c r="G10" s="1" t="s">
        <v>24</v>
      </c>
      <c r="H10" s="1" t="s">
        <v>25</v>
      </c>
      <c r="I10" s="3"/>
      <c r="J10" s="3">
        <v>2132</v>
      </c>
      <c r="K10" s="3"/>
      <c r="L10" s="3"/>
      <c r="M10" s="3"/>
      <c r="N10" s="3"/>
      <c r="O10" s="3"/>
      <c r="P10" s="3"/>
    </row>
    <row r="11" spans="1:16" ht="29.25" customHeight="1" x14ac:dyDescent="0.25">
      <c r="A11" s="11" t="s">
        <v>11</v>
      </c>
      <c r="B11" s="11"/>
      <c r="C11" s="11"/>
      <c r="D11" s="11"/>
      <c r="E11" s="11"/>
      <c r="F11" s="11"/>
      <c r="G11" s="11"/>
      <c r="H11" s="11"/>
      <c r="I11" s="12">
        <f>SUM(I3:I10)</f>
        <v>1000</v>
      </c>
      <c r="J11" s="12">
        <f>SUM(J3:J10)</f>
        <v>6066</v>
      </c>
      <c r="K11" s="12">
        <f>SUM(K3:K10)</f>
        <v>2568.5</v>
      </c>
      <c r="L11" s="12">
        <f>SUM(L3:L10)</f>
        <v>0</v>
      </c>
      <c r="M11" s="12">
        <f>SUM(M3:M10)</f>
        <v>2740.5600000000004</v>
      </c>
      <c r="N11" s="12">
        <f>SUM(N3:N10)</f>
        <v>0</v>
      </c>
      <c r="O11" s="12">
        <f>SUM(O3:O10)</f>
        <v>233.5</v>
      </c>
      <c r="P11" s="12">
        <f>SUM(P3:P10)</f>
        <v>0</v>
      </c>
    </row>
  </sheetData>
  <mergeCells count="14">
    <mergeCell ref="O1:P1"/>
    <mergeCell ref="A11:H11"/>
    <mergeCell ref="G1:G2"/>
    <mergeCell ref="H1:H2"/>
    <mergeCell ref="I1:J1"/>
    <mergeCell ref="K1:L1"/>
    <mergeCell ref="M1:M2"/>
    <mergeCell ref="N1:N2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P17" sqref="P17"/>
    </sheetView>
  </sheetViews>
  <sheetFormatPr defaultRowHeight="15" x14ac:dyDescent="0.25"/>
  <cols>
    <col min="2" max="2" width="13.140625" customWidth="1"/>
    <col min="3" max="3" width="19.42578125" customWidth="1"/>
    <col min="4" max="4" width="17.5703125" customWidth="1"/>
    <col min="5" max="5" width="14" customWidth="1"/>
    <col min="6" max="6" width="23.28515625" customWidth="1"/>
    <col min="7" max="7" width="20.85546875" customWidth="1"/>
    <col min="8" max="8" width="15.28515625" customWidth="1"/>
    <col min="9" max="9" width="12.140625" bestFit="1" customWidth="1"/>
    <col min="10" max="10" width="12.28515625" customWidth="1"/>
    <col min="11" max="11" width="12" customWidth="1"/>
    <col min="12" max="12" width="11.28515625" customWidth="1"/>
    <col min="13" max="13" width="16.28515625" customWidth="1"/>
    <col min="14" max="14" width="15.7109375" customWidth="1"/>
    <col min="15" max="15" width="11.28515625" customWidth="1"/>
    <col min="16" max="16" width="11.7109375" customWidth="1"/>
  </cols>
  <sheetData>
    <row r="1" spans="1:16" ht="47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12</v>
      </c>
      <c r="G1" s="5" t="s">
        <v>13</v>
      </c>
      <c r="H1" s="5" t="s">
        <v>5</v>
      </c>
      <c r="I1" s="6" t="s">
        <v>14</v>
      </c>
      <c r="J1" s="6"/>
      <c r="K1" s="6" t="s">
        <v>15</v>
      </c>
      <c r="L1" s="6"/>
      <c r="M1" s="5" t="s">
        <v>16</v>
      </c>
      <c r="N1" s="5" t="s">
        <v>17</v>
      </c>
      <c r="O1" s="6" t="s">
        <v>18</v>
      </c>
      <c r="P1" s="6"/>
    </row>
    <row r="2" spans="1:16" ht="15.75" x14ac:dyDescent="0.25">
      <c r="A2" s="7"/>
      <c r="B2" s="7"/>
      <c r="C2" s="7"/>
      <c r="D2" s="7"/>
      <c r="E2" s="7"/>
      <c r="F2" s="7"/>
      <c r="G2" s="7"/>
      <c r="H2" s="7"/>
      <c r="I2" s="8" t="s">
        <v>6</v>
      </c>
      <c r="J2" s="8" t="s">
        <v>7</v>
      </c>
      <c r="K2" s="8" t="s">
        <v>6</v>
      </c>
      <c r="L2" s="8" t="s">
        <v>7</v>
      </c>
      <c r="M2" s="7"/>
      <c r="N2" s="7"/>
      <c r="O2" s="9" t="s">
        <v>9</v>
      </c>
      <c r="P2" s="9" t="s">
        <v>10</v>
      </c>
    </row>
    <row r="3" spans="1:16" ht="60" x14ac:dyDescent="0.25">
      <c r="A3" s="4">
        <v>45658</v>
      </c>
      <c r="B3" s="1" t="s">
        <v>19</v>
      </c>
      <c r="C3" s="2" t="s">
        <v>20</v>
      </c>
      <c r="D3" s="2" t="s">
        <v>26</v>
      </c>
      <c r="E3" s="2" t="s">
        <v>27</v>
      </c>
      <c r="F3" s="2" t="s">
        <v>23</v>
      </c>
      <c r="G3" s="1" t="s">
        <v>24</v>
      </c>
      <c r="H3" s="1" t="s">
        <v>25</v>
      </c>
      <c r="I3" s="3"/>
      <c r="J3" s="3"/>
      <c r="K3" s="3"/>
      <c r="L3" s="3"/>
      <c r="M3" s="3"/>
      <c r="N3" s="3"/>
      <c r="O3" s="3"/>
      <c r="P3" s="3"/>
    </row>
    <row r="4" spans="1:16" ht="60" x14ac:dyDescent="0.25">
      <c r="A4" s="4">
        <v>45689</v>
      </c>
      <c r="B4" s="1" t="s">
        <v>19</v>
      </c>
      <c r="C4" s="2" t="s">
        <v>20</v>
      </c>
      <c r="D4" s="2" t="s">
        <v>26</v>
      </c>
      <c r="E4" s="2" t="s">
        <v>27</v>
      </c>
      <c r="F4" s="2" t="s">
        <v>23</v>
      </c>
      <c r="G4" s="1" t="s">
        <v>24</v>
      </c>
      <c r="H4" s="1" t="s">
        <v>25</v>
      </c>
      <c r="I4" s="3">
        <v>1000</v>
      </c>
      <c r="J4" s="3"/>
      <c r="K4" s="3">
        <v>233.6</v>
      </c>
      <c r="L4" s="3"/>
      <c r="M4" s="3">
        <v>231.67</v>
      </c>
      <c r="N4" s="3"/>
      <c r="O4" s="3"/>
      <c r="P4" s="3"/>
    </row>
    <row r="5" spans="1:16" ht="60" x14ac:dyDescent="0.25">
      <c r="A5" s="4">
        <v>45717</v>
      </c>
      <c r="B5" s="1" t="s">
        <v>19</v>
      </c>
      <c r="C5" s="2" t="s">
        <v>20</v>
      </c>
      <c r="D5" s="2" t="s">
        <v>26</v>
      </c>
      <c r="E5" s="2" t="s">
        <v>27</v>
      </c>
      <c r="F5" s="2" t="s">
        <v>23</v>
      </c>
      <c r="G5" s="1" t="s">
        <v>24</v>
      </c>
      <c r="H5" s="1" t="s">
        <v>25</v>
      </c>
      <c r="I5" s="3"/>
      <c r="J5" s="3"/>
      <c r="K5" s="3"/>
      <c r="L5" s="3"/>
      <c r="M5" s="3"/>
      <c r="N5" s="3"/>
      <c r="O5" s="3"/>
      <c r="P5" s="3"/>
    </row>
    <row r="6" spans="1:16" ht="60" x14ac:dyDescent="0.25">
      <c r="A6" s="4">
        <v>45748</v>
      </c>
      <c r="B6" s="1" t="s">
        <v>19</v>
      </c>
      <c r="C6" s="2" t="s">
        <v>20</v>
      </c>
      <c r="D6" s="2" t="s">
        <v>26</v>
      </c>
      <c r="E6" s="2" t="s">
        <v>27</v>
      </c>
      <c r="F6" s="2" t="s">
        <v>23</v>
      </c>
      <c r="G6" s="1" t="s">
        <v>24</v>
      </c>
      <c r="H6" s="1" t="s">
        <v>25</v>
      </c>
      <c r="I6" s="3"/>
      <c r="J6" s="3">
        <v>467.1</v>
      </c>
      <c r="K6" s="3">
        <f>233.5+233.5</f>
        <v>467</v>
      </c>
      <c r="L6" s="3"/>
      <c r="M6" s="3">
        <f>231.55*2</f>
        <v>463.1</v>
      </c>
      <c r="N6" s="3"/>
      <c r="O6" s="3"/>
      <c r="P6" s="3"/>
    </row>
    <row r="7" spans="1:16" ht="60" x14ac:dyDescent="0.25">
      <c r="A7" s="4">
        <v>45778</v>
      </c>
      <c r="B7" s="1" t="s">
        <v>19</v>
      </c>
      <c r="C7" s="2" t="s">
        <v>20</v>
      </c>
      <c r="D7" s="2" t="s">
        <v>26</v>
      </c>
      <c r="E7" s="2" t="s">
        <v>27</v>
      </c>
      <c r="F7" s="2" t="s">
        <v>23</v>
      </c>
      <c r="G7" s="1" t="s">
        <v>24</v>
      </c>
      <c r="H7" s="1" t="s">
        <v>25</v>
      </c>
      <c r="I7" s="3"/>
      <c r="J7" s="3"/>
      <c r="K7" s="3"/>
      <c r="L7" s="3"/>
      <c r="M7" s="3"/>
      <c r="N7" s="3"/>
      <c r="O7" s="3"/>
      <c r="P7" s="3"/>
    </row>
    <row r="8" spans="1:16" ht="60" x14ac:dyDescent="0.25">
      <c r="A8" s="4">
        <v>45809</v>
      </c>
      <c r="B8" s="1" t="s">
        <v>19</v>
      </c>
      <c r="C8" s="2" t="s">
        <v>20</v>
      </c>
      <c r="D8" s="2" t="s">
        <v>26</v>
      </c>
      <c r="E8" s="2" t="s">
        <v>27</v>
      </c>
      <c r="F8" s="2" t="s">
        <v>23</v>
      </c>
      <c r="G8" s="1" t="s">
        <v>24</v>
      </c>
      <c r="H8" s="1" t="s">
        <v>25</v>
      </c>
      <c r="I8" s="3"/>
      <c r="J8" s="3"/>
      <c r="K8" s="3">
        <f>233.5*2</f>
        <v>467</v>
      </c>
      <c r="L8" s="3"/>
      <c r="M8" s="3">
        <f>231.55*2</f>
        <v>463.1</v>
      </c>
      <c r="N8" s="3"/>
      <c r="O8" s="3"/>
      <c r="P8" s="3"/>
    </row>
    <row r="9" spans="1:16" ht="60" x14ac:dyDescent="0.25">
      <c r="A9" s="4">
        <v>45839</v>
      </c>
      <c r="B9" s="1" t="s">
        <v>19</v>
      </c>
      <c r="C9" s="2" t="s">
        <v>20</v>
      </c>
      <c r="D9" s="2" t="s">
        <v>26</v>
      </c>
      <c r="E9" s="2" t="s">
        <v>27</v>
      </c>
      <c r="F9" s="2" t="s">
        <v>23</v>
      </c>
      <c r="G9" s="1" t="s">
        <v>24</v>
      </c>
      <c r="H9" s="1" t="s">
        <v>25</v>
      </c>
      <c r="I9" s="3"/>
      <c r="J9" s="3"/>
      <c r="K9" s="3"/>
      <c r="L9" s="3"/>
      <c r="M9" s="3"/>
      <c r="N9" s="3"/>
      <c r="O9" s="3"/>
      <c r="P9" s="3"/>
    </row>
    <row r="10" spans="1:16" ht="60" x14ac:dyDescent="0.25">
      <c r="A10" s="4">
        <v>45870</v>
      </c>
      <c r="B10" s="1" t="s">
        <v>19</v>
      </c>
      <c r="C10" s="2" t="s">
        <v>20</v>
      </c>
      <c r="D10" s="2" t="s">
        <v>26</v>
      </c>
      <c r="E10" s="2" t="s">
        <v>27</v>
      </c>
      <c r="F10" s="2" t="s">
        <v>23</v>
      </c>
      <c r="G10" s="1" t="s">
        <v>24</v>
      </c>
      <c r="H10" s="1" t="s">
        <v>25</v>
      </c>
      <c r="I10" s="3"/>
      <c r="J10" s="3"/>
      <c r="K10" s="3">
        <v>233.5</v>
      </c>
      <c r="L10" s="3"/>
      <c r="M10" s="3">
        <v>231.55</v>
      </c>
      <c r="N10" s="3"/>
      <c r="O10" s="3"/>
      <c r="P10" s="3"/>
    </row>
    <row r="11" spans="1:16" ht="60" x14ac:dyDescent="0.25">
      <c r="A11" s="4">
        <v>45901</v>
      </c>
      <c r="B11" s="1" t="s">
        <v>19</v>
      </c>
      <c r="C11" s="2" t="s">
        <v>20</v>
      </c>
      <c r="D11" s="2" t="s">
        <v>26</v>
      </c>
      <c r="E11" s="2" t="s">
        <v>27</v>
      </c>
      <c r="F11" s="2" t="s">
        <v>23</v>
      </c>
      <c r="G11" s="1" t="s">
        <v>24</v>
      </c>
      <c r="H11" s="1" t="s">
        <v>25</v>
      </c>
      <c r="I11" s="3"/>
      <c r="J11" s="3"/>
      <c r="K11" s="3"/>
      <c r="L11" s="3"/>
      <c r="M11" s="3"/>
      <c r="N11" s="3"/>
      <c r="O11" s="3"/>
      <c r="P11" s="3"/>
    </row>
    <row r="12" spans="1:16" ht="60" x14ac:dyDescent="0.25">
      <c r="A12" s="4">
        <v>45931</v>
      </c>
      <c r="B12" s="1" t="s">
        <v>19</v>
      </c>
      <c r="C12" s="2" t="s">
        <v>20</v>
      </c>
      <c r="D12" s="2" t="s">
        <v>26</v>
      </c>
      <c r="E12" s="2" t="s">
        <v>27</v>
      </c>
      <c r="F12" s="2" t="s">
        <v>23</v>
      </c>
      <c r="G12" s="1" t="s">
        <v>24</v>
      </c>
      <c r="H12" s="1" t="s">
        <v>25</v>
      </c>
      <c r="I12" s="3"/>
      <c r="J12" s="3">
        <v>1000</v>
      </c>
      <c r="K12" s="3">
        <v>245.9</v>
      </c>
      <c r="L12" s="3"/>
      <c r="M12" s="3">
        <v>244.27</v>
      </c>
      <c r="N12" s="3"/>
      <c r="O12" s="3"/>
      <c r="P12" s="3"/>
    </row>
    <row r="13" spans="1:16" ht="60" x14ac:dyDescent="0.25">
      <c r="A13" s="4">
        <v>45962</v>
      </c>
      <c r="B13" s="1" t="s">
        <v>19</v>
      </c>
      <c r="C13" s="2" t="s">
        <v>20</v>
      </c>
      <c r="D13" s="2" t="s">
        <v>26</v>
      </c>
      <c r="E13" s="2" t="s">
        <v>27</v>
      </c>
      <c r="F13" s="2" t="s">
        <v>23</v>
      </c>
      <c r="G13" s="1" t="s">
        <v>24</v>
      </c>
      <c r="H13" s="1" t="s">
        <v>25</v>
      </c>
      <c r="I13" s="3"/>
      <c r="J13" s="3"/>
      <c r="K13" s="3">
        <v>245.9</v>
      </c>
      <c r="L13" s="3"/>
      <c r="M13" s="3">
        <v>244.27</v>
      </c>
      <c r="N13" s="3"/>
      <c r="O13" s="3"/>
      <c r="P13" s="3"/>
    </row>
    <row r="14" spans="1:16" ht="60" x14ac:dyDescent="0.25">
      <c r="A14" s="4">
        <v>45992</v>
      </c>
      <c r="B14" s="1" t="s">
        <v>19</v>
      </c>
      <c r="C14" s="2" t="s">
        <v>20</v>
      </c>
      <c r="D14" s="2" t="s">
        <v>26</v>
      </c>
      <c r="E14" s="2" t="s">
        <v>27</v>
      </c>
      <c r="F14" s="2" t="s">
        <v>23</v>
      </c>
      <c r="G14" s="1" t="s">
        <v>24</v>
      </c>
      <c r="H14" s="1" t="s">
        <v>25</v>
      </c>
      <c r="I14" s="3"/>
      <c r="J14" s="3">
        <f>2500+1000</f>
        <v>3500</v>
      </c>
      <c r="K14" s="3">
        <f>245.9*4</f>
        <v>983.6</v>
      </c>
      <c r="L14" s="3"/>
      <c r="M14" s="3">
        <f>244.27*4</f>
        <v>977.08</v>
      </c>
      <c r="N14" s="3"/>
      <c r="O14" s="3"/>
      <c r="P14" s="3"/>
    </row>
    <row r="15" spans="1:16" ht="60" x14ac:dyDescent="0.25">
      <c r="A15" s="4">
        <v>46023</v>
      </c>
      <c r="B15" s="1" t="s">
        <v>19</v>
      </c>
      <c r="C15" s="2" t="s">
        <v>20</v>
      </c>
      <c r="D15" s="2" t="s">
        <v>26</v>
      </c>
      <c r="E15" s="2" t="s">
        <v>27</v>
      </c>
      <c r="F15" s="2" t="s">
        <v>23</v>
      </c>
      <c r="G15" s="1" t="s">
        <v>24</v>
      </c>
      <c r="H15" s="1" t="s">
        <v>25</v>
      </c>
      <c r="I15" s="3"/>
      <c r="J15" s="3"/>
      <c r="K15" s="3"/>
      <c r="L15" s="3"/>
      <c r="M15" s="3">
        <v>341.98</v>
      </c>
      <c r="N15" s="3"/>
      <c r="O15" s="3">
        <v>344.26</v>
      </c>
      <c r="P15" s="3"/>
    </row>
    <row r="16" spans="1:16" ht="30.75" customHeight="1" x14ac:dyDescent="0.25">
      <c r="A16" s="11" t="s">
        <v>11</v>
      </c>
      <c r="B16" s="11"/>
      <c r="C16" s="11"/>
      <c r="D16" s="11"/>
      <c r="E16" s="11"/>
      <c r="F16" s="11"/>
      <c r="G16" s="11"/>
      <c r="H16" s="11"/>
      <c r="I16" s="12">
        <f>SUM(I3:I15)</f>
        <v>1000</v>
      </c>
      <c r="J16" s="12">
        <f>SUM(J3:J15)</f>
        <v>4967.1000000000004</v>
      </c>
      <c r="K16" s="12">
        <f>SUM(K3:K15)</f>
        <v>2876.5</v>
      </c>
      <c r="L16" s="12">
        <f>SUM(L3:L15)</f>
        <v>0</v>
      </c>
      <c r="M16" s="12">
        <f>SUM(M3:M15)</f>
        <v>3197.02</v>
      </c>
      <c r="N16" s="12">
        <f>SUM(N3:N15)</f>
        <v>0</v>
      </c>
      <c r="O16" s="12">
        <f>SUM(O3:O15)</f>
        <v>344.26</v>
      </c>
      <c r="P16" s="12">
        <f>SUM(P3:P15)</f>
        <v>0</v>
      </c>
    </row>
  </sheetData>
  <mergeCells count="14">
    <mergeCell ref="O1:P1"/>
    <mergeCell ref="A16:H16"/>
    <mergeCell ref="G1:G2"/>
    <mergeCell ref="H1:H2"/>
    <mergeCell ref="I1:J1"/>
    <mergeCell ref="K1:L1"/>
    <mergeCell ref="M1:M2"/>
    <mergeCell ref="N1:N2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N13" sqref="N13"/>
    </sheetView>
  </sheetViews>
  <sheetFormatPr defaultRowHeight="15" x14ac:dyDescent="0.25"/>
  <cols>
    <col min="2" max="2" width="13.140625" customWidth="1"/>
    <col min="3" max="3" width="19.42578125" customWidth="1"/>
    <col min="4" max="4" width="17.5703125" customWidth="1"/>
    <col min="5" max="5" width="14" customWidth="1"/>
    <col min="6" max="6" width="23.28515625" customWidth="1"/>
    <col min="7" max="7" width="20.85546875" customWidth="1"/>
    <col min="8" max="8" width="15.28515625" customWidth="1"/>
    <col min="9" max="9" width="12.140625" bestFit="1" customWidth="1"/>
    <col min="10" max="10" width="12.28515625" customWidth="1"/>
    <col min="11" max="11" width="12" customWidth="1"/>
    <col min="12" max="12" width="11.28515625" customWidth="1"/>
    <col min="13" max="13" width="16.28515625" customWidth="1"/>
    <col min="14" max="14" width="15.7109375" customWidth="1"/>
    <col min="15" max="15" width="11.28515625" customWidth="1"/>
    <col min="16" max="16" width="11.7109375" customWidth="1"/>
  </cols>
  <sheetData>
    <row r="1" spans="1:16" ht="47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12</v>
      </c>
      <c r="G1" s="5" t="s">
        <v>13</v>
      </c>
      <c r="H1" s="5" t="s">
        <v>5</v>
      </c>
      <c r="I1" s="6" t="s">
        <v>14</v>
      </c>
      <c r="J1" s="6"/>
      <c r="K1" s="6" t="s">
        <v>15</v>
      </c>
      <c r="L1" s="6"/>
      <c r="M1" s="5" t="s">
        <v>16</v>
      </c>
      <c r="N1" s="5" t="s">
        <v>17</v>
      </c>
      <c r="O1" s="6" t="s">
        <v>18</v>
      </c>
      <c r="P1" s="6"/>
    </row>
    <row r="2" spans="1:16" ht="15.75" x14ac:dyDescent="0.25">
      <c r="A2" s="7"/>
      <c r="B2" s="7"/>
      <c r="C2" s="7"/>
      <c r="D2" s="7"/>
      <c r="E2" s="7"/>
      <c r="F2" s="7"/>
      <c r="G2" s="7"/>
      <c r="H2" s="7"/>
      <c r="I2" s="8" t="s">
        <v>6</v>
      </c>
      <c r="J2" s="8" t="s">
        <v>7</v>
      </c>
      <c r="K2" s="8" t="s">
        <v>6</v>
      </c>
      <c r="L2" s="8" t="s">
        <v>7</v>
      </c>
      <c r="M2" s="7"/>
      <c r="N2" s="7"/>
      <c r="O2" s="9" t="s">
        <v>9</v>
      </c>
      <c r="P2" s="9" t="s">
        <v>10</v>
      </c>
    </row>
    <row r="3" spans="1:16" ht="60" x14ac:dyDescent="0.25">
      <c r="A3" s="4">
        <v>46023</v>
      </c>
      <c r="B3" s="1" t="s">
        <v>19</v>
      </c>
      <c r="C3" s="2" t="s">
        <v>20</v>
      </c>
      <c r="D3" s="2" t="s">
        <v>26</v>
      </c>
      <c r="E3" s="2" t="s">
        <v>27</v>
      </c>
      <c r="F3" s="2" t="s">
        <v>23</v>
      </c>
      <c r="G3" s="1" t="s">
        <v>24</v>
      </c>
      <c r="H3" s="1" t="s">
        <v>25</v>
      </c>
      <c r="I3" s="3">
        <v>836.06</v>
      </c>
      <c r="J3" s="3"/>
      <c r="K3" s="3"/>
      <c r="L3" s="3"/>
      <c r="M3" s="3"/>
      <c r="N3" s="3"/>
      <c r="O3" s="3"/>
      <c r="P3" s="3"/>
    </row>
    <row r="4" spans="1:16" ht="60" x14ac:dyDescent="0.25">
      <c r="A4" s="4">
        <v>46054</v>
      </c>
      <c r="B4" s="1" t="s">
        <v>19</v>
      </c>
      <c r="C4" s="2" t="s">
        <v>20</v>
      </c>
      <c r="D4" s="2" t="s">
        <v>26</v>
      </c>
      <c r="E4" s="2" t="s">
        <v>27</v>
      </c>
      <c r="F4" s="2" t="s">
        <v>23</v>
      </c>
      <c r="G4" s="1" t="s">
        <v>24</v>
      </c>
      <c r="H4" s="1" t="s">
        <v>25</v>
      </c>
      <c r="I4" s="3"/>
      <c r="J4" s="3">
        <v>900</v>
      </c>
      <c r="K4" s="3">
        <f>245.9*2</f>
        <v>491.8</v>
      </c>
      <c r="L4" s="3"/>
      <c r="M4" s="3">
        <f>244.27*2</f>
        <v>488.54</v>
      </c>
      <c r="N4" s="3"/>
      <c r="O4" s="3"/>
      <c r="P4" s="3"/>
    </row>
    <row r="5" spans="1:16" ht="60" x14ac:dyDescent="0.25">
      <c r="A5" s="4">
        <v>46082</v>
      </c>
      <c r="B5" s="1" t="s">
        <v>19</v>
      </c>
      <c r="C5" s="2" t="s">
        <v>20</v>
      </c>
      <c r="D5" s="2" t="s">
        <v>26</v>
      </c>
      <c r="E5" s="2" t="s">
        <v>27</v>
      </c>
      <c r="F5" s="2" t="s">
        <v>23</v>
      </c>
      <c r="G5" s="1" t="s">
        <v>24</v>
      </c>
      <c r="H5" s="1" t="s">
        <v>25</v>
      </c>
      <c r="I5" s="3"/>
      <c r="J5" s="3">
        <v>900</v>
      </c>
      <c r="K5" s="3">
        <f>245.9+344.26</f>
        <v>590.16</v>
      </c>
      <c r="L5" s="3"/>
      <c r="M5" s="3">
        <f>244.27+341.98</f>
        <v>586.25</v>
      </c>
      <c r="N5" s="3"/>
      <c r="O5" s="3"/>
      <c r="P5" s="3"/>
    </row>
    <row r="6" spans="1:16" ht="60" x14ac:dyDescent="0.25">
      <c r="A6" s="4">
        <v>46113</v>
      </c>
      <c r="B6" s="1" t="s">
        <v>19</v>
      </c>
      <c r="C6" s="2" t="s">
        <v>20</v>
      </c>
      <c r="D6" s="2" t="s">
        <v>26</v>
      </c>
      <c r="E6" s="2" t="s">
        <v>27</v>
      </c>
      <c r="F6" s="2" t="s">
        <v>23</v>
      </c>
      <c r="G6" s="1" t="s">
        <v>24</v>
      </c>
      <c r="H6" s="1" t="s">
        <v>25</v>
      </c>
      <c r="I6" s="3"/>
      <c r="J6" s="3">
        <v>1200</v>
      </c>
      <c r="K6" s="3"/>
      <c r="L6" s="3"/>
      <c r="M6" s="3"/>
      <c r="N6" s="3"/>
      <c r="O6" s="3"/>
      <c r="P6" s="3"/>
    </row>
    <row r="7" spans="1:16" ht="60" x14ac:dyDescent="0.25">
      <c r="A7" s="4">
        <v>46143</v>
      </c>
      <c r="B7" s="1" t="s">
        <v>19</v>
      </c>
      <c r="C7" s="2" t="s">
        <v>20</v>
      </c>
      <c r="D7" s="2" t="s">
        <v>26</v>
      </c>
      <c r="E7" s="2" t="s">
        <v>27</v>
      </c>
      <c r="F7" s="2" t="s">
        <v>23</v>
      </c>
      <c r="G7" s="1" t="s">
        <v>24</v>
      </c>
      <c r="H7" s="1" t="s">
        <v>25</v>
      </c>
      <c r="I7" s="3"/>
      <c r="J7" s="3"/>
      <c r="K7" s="3">
        <f>312.25*2</f>
        <v>624.5</v>
      </c>
      <c r="L7" s="3"/>
      <c r="M7" s="3">
        <f>307.86*2</f>
        <v>615.72</v>
      </c>
      <c r="N7" s="3"/>
      <c r="O7" s="3"/>
      <c r="P7" s="3"/>
    </row>
    <row r="8" spans="1:16" ht="30.75" customHeight="1" x14ac:dyDescent="0.25">
      <c r="A8" s="11" t="s">
        <v>11</v>
      </c>
      <c r="B8" s="11"/>
      <c r="C8" s="11"/>
      <c r="D8" s="11"/>
      <c r="E8" s="11"/>
      <c r="F8" s="11"/>
      <c r="G8" s="11"/>
      <c r="H8" s="11"/>
      <c r="I8" s="12">
        <f>SUM(I3:I7)</f>
        <v>836.06</v>
      </c>
      <c r="J8" s="12">
        <f>SUM(J3:J7)</f>
        <v>3000</v>
      </c>
      <c r="K8" s="12">
        <f>SUM(K3:K7)</f>
        <v>1706.46</v>
      </c>
      <c r="L8" s="12">
        <f>SUM(L3:L7)</f>
        <v>0</v>
      </c>
      <c r="M8" s="12">
        <f>SUM(M3:M7)</f>
        <v>1690.51</v>
      </c>
      <c r="N8" s="12">
        <f>SUM(N3:N7)</f>
        <v>0</v>
      </c>
      <c r="O8" s="12">
        <f>SUM(O3:O7)</f>
        <v>0</v>
      </c>
      <c r="P8" s="12">
        <f>SUM(P3:P7)</f>
        <v>0</v>
      </c>
    </row>
  </sheetData>
  <mergeCells count="14">
    <mergeCell ref="O1:P1"/>
    <mergeCell ref="A8:H8"/>
    <mergeCell ref="G1:G2"/>
    <mergeCell ref="H1:H2"/>
    <mergeCell ref="I1:J1"/>
    <mergeCell ref="K1:L1"/>
    <mergeCell ref="M1:M2"/>
    <mergeCell ref="N1:N2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2024 - Assis Publicações</vt:lpstr>
      <vt:lpstr>2024 - W&amp;M Publicidade</vt:lpstr>
      <vt:lpstr>2025 - W&amp;M Publicidade</vt:lpstr>
      <vt:lpstr>2026 - W&amp;M Publicidade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de Freitas Freire (IDENE)</dc:creator>
  <cp:lastModifiedBy>Leandro de Freitas Freire (IDENE)</cp:lastModifiedBy>
  <dcterms:created xsi:type="dcterms:W3CDTF">2026-07-21T13:31:07Z</dcterms:created>
  <dcterms:modified xsi:type="dcterms:W3CDTF">2026-07-21T19:32:06Z</dcterms:modified>
</cp:coreProperties>
</file>